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E07251E2-DF83-4613-B770-108279805974}" xr6:coauthVersionLast="43" xr6:coauthVersionMax="43" xr10:uidLastSave="{00000000-0000-0000-0000-000000000000}"/>
  <bookViews>
    <workbookView xWindow="0" yWindow="0" windowWidth="19200" windowHeight="10200" xr2:uid="{00000000-000D-0000-FFFF-FFFF00000000}"/>
  </bookViews>
  <sheets>
    <sheet name="1. Subkriterijų ribos" sheetId="1" r:id="rId1"/>
    <sheet name="2. Subkriterijai" sheetId="2" r:id="rId2"/>
    <sheet name="3. Pasiūlymų įvertinima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2" l="1"/>
  <c r="C28" i="2"/>
  <c r="C29" i="2"/>
  <c r="C30" i="2"/>
  <c r="C26" i="2"/>
  <c r="B27" i="2"/>
  <c r="B28" i="2"/>
  <c r="B29" i="2"/>
  <c r="B30" i="2"/>
  <c r="B26" i="2"/>
  <c r="D11" i="3"/>
  <c r="D18" i="3" s="1"/>
  <c r="A19" i="2"/>
  <c r="A30" i="2" s="1"/>
  <c r="A18" i="2"/>
  <c r="A20" i="3" s="1"/>
  <c r="A17" i="2"/>
  <c r="A19" i="3" s="1"/>
  <c r="A16" i="2"/>
  <c r="A18" i="3" s="1"/>
  <c r="A15" i="2"/>
  <c r="A17" i="3" s="1"/>
  <c r="A29" i="2" l="1"/>
  <c r="A21" i="3"/>
  <c r="A28" i="2"/>
  <c r="A26" i="2"/>
  <c r="A27" i="2"/>
  <c r="D28" i="2"/>
  <c r="F19" i="3" s="1"/>
  <c r="D21" i="3"/>
  <c r="D20" i="3"/>
  <c r="D19" i="3"/>
  <c r="D17" i="3"/>
  <c r="D30" i="2"/>
  <c r="F21" i="3" s="1"/>
  <c r="D29" i="2"/>
  <c r="F20" i="3" s="1"/>
  <c r="D26" i="2"/>
  <c r="F17" i="3" s="1"/>
  <c r="D27" i="2"/>
  <c r="F18" i="3" s="1"/>
  <c r="H18" i="3" s="1"/>
  <c r="H21" i="3" l="1"/>
  <c r="H20" i="3"/>
  <c r="H19" i="3"/>
  <c r="H17" i="3"/>
</calcChain>
</file>

<file path=xl/sharedStrings.xml><?xml version="1.0" encoding="utf-8"?>
<sst xmlns="http://schemas.openxmlformats.org/spreadsheetml/2006/main" count="73" uniqueCount="53">
  <si>
    <t xml:space="preserve"> 1 Subkriterijus</t>
  </si>
  <si>
    <t>2 Subkriterijus</t>
  </si>
  <si>
    <t>2 lentelė. Pasiūlymų reikšmės</t>
  </si>
  <si>
    <t>Tiekėjai</t>
  </si>
  <si>
    <t>1 Subkriterijus</t>
  </si>
  <si>
    <t>3 lentelė. Balai</t>
  </si>
  <si>
    <t>balai</t>
  </si>
  <si>
    <t>PASIŪLYMŲ KAINOS</t>
  </si>
  <si>
    <t>Tiekėjo pavadinimas</t>
  </si>
  <si>
    <t>Kaina</t>
  </si>
  <si>
    <t>C</t>
  </si>
  <si>
    <t>T</t>
  </si>
  <si>
    <t>S</t>
  </si>
  <si>
    <t>Kainos lyginamasis svoris</t>
  </si>
  <si>
    <t>X=</t>
  </si>
  <si>
    <t>Y=</t>
  </si>
  <si>
    <t>Kokybės kirterijaus lyginamasis svoris</t>
  </si>
  <si>
    <t>1 Subkriterijus (P1)</t>
  </si>
  <si>
    <t>2 Subkriterijus (P2)</t>
  </si>
  <si>
    <t>B2 (sutarčių skaičius)</t>
  </si>
  <si>
    <t>B1 (patirtis metai)</t>
  </si>
  <si>
    <t>Maksimali riba</t>
  </si>
  <si>
    <t>Minimali riba</t>
  </si>
  <si>
    <t>5 formulė</t>
  </si>
  <si>
    <t>3 formulė</t>
  </si>
  <si>
    <t>4 formulė</t>
  </si>
  <si>
    <t>1 formulė</t>
  </si>
  <si>
    <t>INSTRUKCIJA</t>
  </si>
  <si>
    <t>1.1 lentelė. Subkriterijų lyginamieji svoriai</t>
  </si>
  <si>
    <t>Lyginamasis svoris (L1)</t>
  </si>
  <si>
    <t>Lyginamasis svoris (L2)</t>
  </si>
  <si>
    <t>2 metai patirties</t>
  </si>
  <si>
    <t>10 metų patirties</t>
  </si>
  <si>
    <t>1 įvykdyta sutartis</t>
  </si>
  <si>
    <t>8 įvykdytos sutartys</t>
  </si>
  <si>
    <t>1.2 lentelė. Subkriterijų minimalios ir maksimalios reikšmės</t>
  </si>
  <si>
    <t>PAAIŠKINIMAI</t>
  </si>
  <si>
    <r>
      <rPr>
        <sz val="11"/>
        <color theme="9"/>
        <rFont val="Calibri"/>
        <family val="2"/>
        <scheme val="minor"/>
      </rPr>
      <t>Žalios</t>
    </r>
    <r>
      <rPr>
        <sz val="11"/>
        <color theme="1"/>
        <rFont val="Calibri"/>
        <family val="2"/>
        <scheme val="minor"/>
      </rPr>
      <t xml:space="preserve"> spalvos langeliai - kur Perkančioji organizacija turi įrašyti reikšmes iš gautų pasiūlymų (kainą, patirtį metais, ar įvykdytų sutarčių skaičių)</t>
    </r>
  </si>
  <si>
    <t>1.1 lentelėje yra nurodytos subkriterijų (patirties metais bei įvykdytų sutarčių skaičiaus) minimalios bei maksimalios reikšmės</t>
  </si>
  <si>
    <t>1.2 lentelėje yra nurodytos pasirinktos minimalios ir maksimalios subkriterijų vertės - šias vertės naudinga apsibrėžti, kad būtų įmanoma efektyviai atsirinkti ekonomiškai naudingiausią pasiūlymą.</t>
  </si>
  <si>
    <t>Kriteriaujaus T1 vertė</t>
  </si>
  <si>
    <t>Kitų spalvų lengeliuose reikšmės suskaičiuojamos automatiškai arba, kitu atveju, juose yra pateikti aprašymai</t>
  </si>
  <si>
    <t>2 lentelėje turi būti įrašomos Tiekėjų pasiūlymuose pateiktos subkriterijų (1 - darbuotojų patirtis metais; 2 - darbuotojų įvykdytų sutarčių skaičius) reikšmės.</t>
  </si>
  <si>
    <t>2. lentelėje taip pat įrašomi pasiūlymus pateikusių tiekėjų pavadinimai</t>
  </si>
  <si>
    <t>3 lentelėje pateikiami automatiškai suskaičiuotos subkriterijų P1 ir P2 reikšmės bei pateikiama jų suma (kriterijaus T1 reikšmė)</t>
  </si>
  <si>
    <t>4 lentelė. Pasiūlymų kainos</t>
  </si>
  <si>
    <t>5 lentelė. Pasiūlymo kainos kriterijaus reikšmė (C)</t>
  </si>
  <si>
    <t>6 lentelė. Tiekėjo specialistų patirties kriterijus (T1)</t>
  </si>
  <si>
    <t xml:space="preserve">Į vedus visose nurodytose vietose (pažymėta žaliai) vertes 5 ir 6 lentelėse atvaizduojamos gautos kriterijų C ir T1 reikšmės. </t>
  </si>
  <si>
    <t>7 lentelė. Pasiūlymų ekonominis naudingumas</t>
  </si>
  <si>
    <r>
      <t xml:space="preserve">Pagal 7 lentelėje pateiktas reikšmes atrenkamas ekonomiškai naudingiausias pasiūlymas - konkursą laimėjusios Tiekėjo pasiūlymas, kuris šioje lentelėje automatiškai pažymimas </t>
    </r>
    <r>
      <rPr>
        <sz val="11"/>
        <color theme="9"/>
        <rFont val="Calibri"/>
        <family val="2"/>
        <scheme val="minor"/>
      </rPr>
      <t>Žalia</t>
    </r>
    <r>
      <rPr>
        <sz val="11"/>
        <color theme="1"/>
        <rFont val="Calibri"/>
        <family val="2"/>
        <scheme val="minor"/>
      </rPr>
      <t xml:space="preserve"> vernele.</t>
    </r>
  </si>
  <si>
    <t>4 lentelėje turi būti įrašytos Tiekėjų pasiūlymuose nurodytos kainos - pagal tai automatiškai suskaičiuojama kainos kriterijaus reikšmė (C) (dabar lentelėje įrašytos reikšmės - tik iliustracinio pobūdžio)</t>
  </si>
  <si>
    <t>https://www.statybosvaldymas.lt/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</si>
</sst>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 tint="0.14999847407452621"/>
      <name val="Calibri"/>
      <family val="2"/>
      <charset val="186"/>
      <scheme val="minor"/>
    </font>
    <font>
      <i/>
      <sz val="11"/>
      <color theme="1" tint="0.14999847407452621"/>
      <name val="Calibri"/>
      <family val="2"/>
      <charset val="186"/>
      <scheme val="minor"/>
    </font>
    <font>
      <sz val="11"/>
      <color theme="1" tint="0.14999847407452621"/>
      <name val="Calibri"/>
      <family val="2"/>
      <charset val="186"/>
      <scheme val="minor"/>
    </font>
    <font>
      <b/>
      <sz val="11"/>
      <color theme="1" tint="0.1499984740745262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/>
    <xf numFmtId="0" fontId="5" fillId="5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horizontal="center" vertical="top"/>
    </xf>
    <xf numFmtId="164" fontId="5" fillId="3" borderId="3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6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6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/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1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/>
    <xf numFmtId="0" fontId="6" fillId="2" borderId="3" xfId="0" applyFont="1" applyFill="1" applyBorder="1" applyAlignment="1" applyProtection="1"/>
    <xf numFmtId="0" fontId="4" fillId="3" borderId="3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vertical="top"/>
    </xf>
    <xf numFmtId="0" fontId="0" fillId="5" borderId="3" xfId="0" applyFill="1" applyBorder="1" applyAlignment="1">
      <alignment horizontal="right"/>
    </xf>
    <xf numFmtId="0" fontId="0" fillId="4" borderId="3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2" fillId="0" borderId="0" xfId="1"/>
  </cellXfs>
  <cellStyles count="2">
    <cellStyle name="Hyperlink" xfId="1" builtinId="8"/>
    <cellStyle name="Normal" xfId="0" builtinId="0"/>
  </cellStyles>
  <dxfs count="4"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32</xdr:row>
      <xdr:rowOff>31750</xdr:rowOff>
    </xdr:from>
    <xdr:to>
      <xdr:col>2</xdr:col>
      <xdr:colOff>1333500</xdr:colOff>
      <xdr:row>34</xdr:row>
      <xdr:rowOff>165100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 Box 1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2355850" y="6705600"/>
              <a:ext cx="1301750" cy="50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bPr>
                    <m:e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𝑃</m:t>
                      </m:r>
                    </m:e>
                    <m:sub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𝑖</m:t>
                      </m:r>
                    </m:sub>
                  </m:sSub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 =</m:t>
                  </m:r>
                </m:oMath>
              </a14:m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</m:ctrlPr>
                        </m:sSubPr>
                        <m:e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𝐵</m:t>
                          </m:r>
                        </m:e>
                        <m:sub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𝑖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</m:ctrlPr>
                        </m:sSubPr>
                        <m:e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𝐵</m:t>
                          </m:r>
                        </m:e>
                        <m:sub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𝑚𝑎𝑥</m:t>
                          </m:r>
                        </m:sub>
                      </m:sSub>
                    </m:den>
                  </m:f>
                </m:oMath>
              </a14:m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×</m:t>
                  </m:r>
                  <m:sSub>
                    <m:sSub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bPr>
                    <m:e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𝐿</m:t>
                      </m:r>
                    </m:e>
                    <m:sub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𝑖</m:t>
                      </m:r>
                    </m:sub>
                  </m:sSub>
                </m:oMath>
              </a14:m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xt Box 11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/>
          </xdr:nvSpPr>
          <xdr:spPr>
            <a:xfrm>
              <a:off x="2355850" y="6705600"/>
              <a:ext cx="1301750" cy="50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𝑃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  =</a:t>
              </a:r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𝐵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/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𝐵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𝑚𝑎𝑥 </a:t>
              </a:r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×𝐿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</a:t>
              </a:r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50800</xdr:colOff>
      <xdr:row>32</xdr:row>
      <xdr:rowOff>19050</xdr:rowOff>
    </xdr:from>
    <xdr:to>
      <xdr:col>1</xdr:col>
      <xdr:colOff>1352550</xdr:colOff>
      <xdr:row>34</xdr:row>
      <xdr:rowOff>152400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 Box 1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660400" y="4438650"/>
              <a:ext cx="1301750" cy="50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bPr>
                    <m:e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𝑃</m:t>
                      </m:r>
                    </m:e>
                    <m:sub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𝑖</m:t>
                      </m:r>
                    </m:sub>
                  </m:sSub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 =</m:t>
                  </m:r>
                </m:oMath>
              </a14:m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</m:ctrlPr>
                        </m:sSubPr>
                        <m:e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𝐵</m:t>
                          </m:r>
                        </m:e>
                        <m:sub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𝑖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</m:ctrlPr>
                        </m:sSubPr>
                        <m:e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𝐵</m:t>
                          </m:r>
                        </m:e>
                        <m:sub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𝑚𝑎𝑥</m:t>
                          </m:r>
                        </m:sub>
                      </m:sSub>
                    </m:den>
                  </m:f>
                </m:oMath>
              </a14:m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×</m:t>
                  </m:r>
                  <m:sSub>
                    <m:sSub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bPr>
                    <m:e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𝐿</m:t>
                      </m:r>
                    </m:e>
                    <m:sub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𝑖</m:t>
                      </m:r>
                    </m:sub>
                  </m:sSub>
                </m:oMath>
              </a14:m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Text Box 11">
              <a:extLst>
                <a:ext uri="{FF2B5EF4-FFF2-40B4-BE49-F238E27FC236}">
                  <a16:creationId xmlns:a16="http://schemas.microsoft.com/office/drawing/2014/main" id="{19D313F7-5BE0-45D8-9350-B92B213687BA}"/>
                </a:ext>
              </a:extLst>
            </xdr:cNvPr>
            <xdr:cNvSpPr txBox="1"/>
          </xdr:nvSpPr>
          <xdr:spPr>
            <a:xfrm>
              <a:off x="660400" y="4438650"/>
              <a:ext cx="1301750" cy="50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𝑃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  =</a:t>
              </a:r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𝐵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/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𝐵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𝑚𝑎𝑥 </a:t>
              </a:r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×𝐿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</a:t>
              </a:r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3</xdr:col>
      <xdr:colOff>25400</xdr:colOff>
      <xdr:row>32</xdr:row>
      <xdr:rowOff>0</xdr:rowOff>
    </xdr:from>
    <xdr:to>
      <xdr:col>3</xdr:col>
      <xdr:colOff>1365250</xdr:colOff>
      <xdr:row>34</xdr:row>
      <xdr:rowOff>152400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 Box 19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3714750" y="6673850"/>
              <a:ext cx="1339850" cy="520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bPr>
                    <m:e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𝑇</m:t>
                      </m:r>
                    </m:e>
                    <m:sub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𝑖</m:t>
                      </m:r>
                    </m:sub>
                  </m:sSub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=</m:t>
                  </m:r>
                </m:oMath>
              </a14:m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d>
                    <m:d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dPr>
                    <m:e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n-US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en-US" sz="1400" i="1">
                                  <a:solidFill>
                                    <a:srgbClr val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Times New Roman" panose="02020603050405020304" pitchFamily="18" charset="0"/>
                                </a:rPr>
                              </m:ctrlPr>
                            </m:sSubPr>
                            <m:e>
                              <m:r>
                                <a:rPr lang="lt-LT" sz="1400" i="1">
                                  <a:solidFill>
                                    <a:srgbClr val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Times New Roman" panose="02020603050405020304" pitchFamily="18" charset="0"/>
                                </a:rPr>
                                <m:t>𝑃</m:t>
                              </m:r>
                            </m:e>
                            <m:sub>
                              <m:r>
                                <a:rPr lang="lt-LT" sz="1400" i="1">
                                  <a:solidFill>
                                    <a:srgbClr val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Times New Roman" panose="02020603050405020304" pitchFamily="18" charset="0"/>
                                </a:rPr>
                                <m:t>𝑖</m:t>
                              </m:r>
                            </m:sub>
                          </m:sSub>
                        </m:e>
                      </m:nary>
                    </m:e>
                  </m:d>
                </m:oMath>
              </a14:m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bPr>
                    <m:e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𝑌</m:t>
                      </m:r>
                    </m:e>
                    <m:sub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𝑖</m:t>
                      </m:r>
                    </m:sub>
                  </m:sSub>
                </m:oMath>
              </a14:m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Text Box 19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 txBox="1"/>
          </xdr:nvSpPr>
          <xdr:spPr>
            <a:xfrm>
              <a:off x="3714750" y="6673850"/>
              <a:ext cx="1339850" cy="520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𝑇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𝑖=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(∑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▒𝑃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 )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𝑌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</a:t>
              </a:r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23</xdr:row>
      <xdr:rowOff>50800</xdr:rowOff>
    </xdr:from>
    <xdr:to>
      <xdr:col>4</xdr:col>
      <xdr:colOff>165100</xdr:colOff>
      <xdr:row>25</xdr:row>
      <xdr:rowOff>63500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 Box 13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2730500" y="3917950"/>
              <a:ext cx="1739900" cy="381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14:m>
                <m:oMath xmlns:m="http://schemas.openxmlformats.org/officeDocument/2006/math"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𝐶</m:t>
                  </m:r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=</m:t>
                  </m:r>
                </m:oMath>
              </a14:m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</m:ctrlPr>
                        </m:sSubPr>
                        <m:e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𝐶</m:t>
                          </m:r>
                        </m:e>
                        <m:sub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𝑚𝑖𝑛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</m:ctrlPr>
                        </m:sSubPr>
                        <m:e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𝐶</m:t>
                          </m:r>
                        </m:e>
                        <m:sub>
                          <m:r>
                            <a:rPr lang="lt-LT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  <m:t>𝑖</m:t>
                          </m:r>
                        </m:sub>
                      </m:sSub>
                    </m:den>
                  </m:f>
                </m:oMath>
              </a14:m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×</m:t>
                  </m:r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𝑋</m:t>
                  </m:r>
                </m:oMath>
              </a14:m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xt Box 13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 txBox="1"/>
          </xdr:nvSpPr>
          <xdr:spPr>
            <a:xfrm>
              <a:off x="2730500" y="3917950"/>
              <a:ext cx="1739900" cy="381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𝐶=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𝐶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𝑚𝑖𝑛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/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𝐶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 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×𝑋</a:t>
              </a:r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5</xdr:col>
      <xdr:colOff>31750</xdr:colOff>
      <xdr:row>22</xdr:row>
      <xdr:rowOff>133350</xdr:rowOff>
    </xdr:from>
    <xdr:to>
      <xdr:col>5</xdr:col>
      <xdr:colOff>1155700</xdr:colOff>
      <xdr:row>25</xdr:row>
      <xdr:rowOff>101600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 Box 19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5245100" y="3816350"/>
              <a:ext cx="1123950" cy="520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bPr>
                    <m:e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𝑇</m:t>
                      </m:r>
                    </m:e>
                    <m:sub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𝑖</m:t>
                      </m:r>
                    </m:sub>
                  </m:sSub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=</m:t>
                  </m:r>
                </m:oMath>
              </a14:m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d>
                    <m:d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dPr>
                    <m:e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n-US" sz="14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Times New Roman" panose="02020603050405020304" pitchFamily="18" charset="0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en-US" sz="1400" i="1">
                                  <a:solidFill>
                                    <a:srgbClr val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Times New Roman" panose="02020603050405020304" pitchFamily="18" charset="0"/>
                                </a:rPr>
                              </m:ctrlPr>
                            </m:sSubPr>
                            <m:e>
                              <m:r>
                                <a:rPr lang="lt-LT" sz="1400" i="1">
                                  <a:solidFill>
                                    <a:srgbClr val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Times New Roman" panose="02020603050405020304" pitchFamily="18" charset="0"/>
                                </a:rPr>
                                <m:t>𝑃</m:t>
                              </m:r>
                            </m:e>
                            <m:sub>
                              <m:r>
                                <a:rPr lang="lt-LT" sz="1400" i="1">
                                  <a:solidFill>
                                    <a:srgbClr val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Times New Roman" panose="02020603050405020304" pitchFamily="18" charset="0"/>
                                </a:rPr>
                                <m:t>𝑖</m:t>
                              </m:r>
                            </m:sub>
                          </m:sSub>
                        </m:e>
                      </m:nary>
                    </m:e>
                  </m:d>
                </m:oMath>
              </a14:m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bPr>
                    <m:e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𝑌</m:t>
                      </m:r>
                    </m:e>
                    <m:sub>
                      <m:r>
                        <a:rPr lang="lt-LT" sz="14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Times New Roman" panose="02020603050405020304" pitchFamily="18" charset="0"/>
                        </a:rPr>
                        <m:t>𝑖</m:t>
                      </m:r>
                    </m:sub>
                  </m:sSub>
                </m:oMath>
              </a14:m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Text Box 19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 txBox="1"/>
          </xdr:nvSpPr>
          <xdr:spPr>
            <a:xfrm>
              <a:off x="5245100" y="3816350"/>
              <a:ext cx="1123950" cy="520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𝑇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𝑖=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(∑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▒𝑃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 )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𝑌</a:t>
              </a:r>
              <a:r>
                <a:rPr lang="en-US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_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𝑖</a:t>
              </a:r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476250</xdr:colOff>
      <xdr:row>23</xdr:row>
      <xdr:rowOff>38100</xdr:rowOff>
    </xdr:from>
    <xdr:to>
      <xdr:col>8</xdr:col>
      <xdr:colOff>120650</xdr:colOff>
      <xdr:row>25</xdr:row>
      <xdr:rowOff>69850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 Box 10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6864350" y="3905250"/>
              <a:ext cx="1371600" cy="4000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14:m>
                <m:oMath xmlns:m="http://schemas.openxmlformats.org/officeDocument/2006/math"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𝑆</m:t>
                  </m:r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=</m:t>
                  </m:r>
                </m:oMath>
              </a14:m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C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lt-LT" sz="1400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+</m:t>
                  </m:r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 </m:t>
                  </m:r>
                  <m:r>
                    <a:rPr lang="lt-LT" sz="14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Times New Roman" panose="02020603050405020304" pitchFamily="18" charset="0"/>
                    </a:rPr>
                    <m:t>𝑇</m:t>
                  </m:r>
                </m:oMath>
              </a14:m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Text Box 10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6864350" y="3905250"/>
              <a:ext cx="1371600" cy="4000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𝑆=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C</a:t>
              </a:r>
              <a:r>
                <a:rPr lang="lt-LT" sz="14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lt-LT" sz="14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+ 𝑇</a:t>
              </a:r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VZ.%20CPVA,%20KAM/CPVA%20irankis_skaiciavimui_201904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Įvadas"/>
      <sheetName val="Kriterijų sąrašas"/>
      <sheetName val="DPagalb1"/>
      <sheetName val="Bendras vertinimas"/>
      <sheetName val="PD rengimas"/>
      <sheetName val="1.1 DU_PR"/>
      <sheetName val="1.2 DU_NS,R,KR"/>
      <sheetName val="2. Aplinkosaugos charakteristik"/>
      <sheetName val="3. Darbuotojų patirtis (TP) "/>
      <sheetName val="4. Darbuotojų patirtis (TP+ran)"/>
      <sheetName val="5. Darbuotojų patirtis (ranga)"/>
      <sheetName val="6,7. Eksploatacija"/>
      <sheetName val="6,7. P"/>
      <sheetName val="8. Atlikimo terminas"/>
      <sheetName val="9. Laiko planavimas"/>
      <sheetName val="10. Įrangos garantija"/>
      <sheetName val="11. Įrangos gedimų šalinimas"/>
      <sheetName val="12. Ilgaamžiškumas"/>
      <sheetName val=" 13. Kokybė. Langai"/>
      <sheetName val="14. Kokybė. Mineralinė vata"/>
      <sheetName val="15. Kokybė. Trinkelės"/>
      <sheetName val="16. Kokybė. Keraminės čerpės"/>
      <sheetName val="17.Kokybė.Bituminės čerpės"/>
      <sheetName val="18. Kokybė.Keraminės plytelės"/>
      <sheetName val="19.Kokybė.Kabamosios lubos"/>
      <sheetName val="20. Atitvarų energinis naud."/>
      <sheetName val="21. Inž.sistemų efektyvumas"/>
      <sheetName val="22. Atsinaujinanti energija"/>
      <sheetName val="23. Statybos garantija"/>
      <sheetName val="24. Universalus dizainas"/>
    </sheetNames>
    <sheetDataSet>
      <sheetData sheetId="0"/>
      <sheetData sheetId="1"/>
      <sheetData sheetId="2"/>
      <sheetData sheetId="3">
        <row r="20">
          <cell r="B20" t="str">
            <v>Tiekėjas 1</v>
          </cell>
        </row>
        <row r="21">
          <cell r="B21" t="str">
            <v>Tiekėjas 2</v>
          </cell>
        </row>
        <row r="22">
          <cell r="B22" t="str">
            <v>Tiekėjas 3</v>
          </cell>
        </row>
        <row r="23">
          <cell r="B23" t="str">
            <v>Tiekėjas 4</v>
          </cell>
        </row>
        <row r="24">
          <cell r="B24" t="str">
            <v>Tiekėjas 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ybosvaldymas.l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tatybosvaldymas.l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ybosvaldymas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K3" sqref="K3"/>
    </sheetView>
  </sheetViews>
  <sheetFormatPr defaultRowHeight="14.5" x14ac:dyDescent="0.35"/>
  <cols>
    <col min="1" max="1" width="20.26953125" customWidth="1"/>
    <col min="3" max="3" width="20.26953125" customWidth="1"/>
    <col min="4" max="4" width="11.1796875" customWidth="1"/>
    <col min="5" max="5" width="11.26953125" customWidth="1"/>
    <col min="6" max="6" width="11.54296875" customWidth="1"/>
  </cols>
  <sheetData>
    <row r="1" spans="1:6" x14ac:dyDescent="0.35">
      <c r="A1" s="31" t="s">
        <v>27</v>
      </c>
      <c r="B1" s="56" t="s">
        <v>52</v>
      </c>
    </row>
    <row r="2" spans="1:6" ht="29.5" customHeight="1" x14ac:dyDescent="0.35">
      <c r="A2" s="20">
        <v>1</v>
      </c>
      <c r="B2" s="42" t="s">
        <v>37</v>
      </c>
      <c r="C2" s="42"/>
      <c r="D2" s="42"/>
      <c r="E2" s="42"/>
      <c r="F2" s="42"/>
    </row>
    <row r="3" spans="1:6" ht="29" customHeight="1" x14ac:dyDescent="0.35">
      <c r="A3" s="20">
        <v>2</v>
      </c>
      <c r="B3" s="42" t="s">
        <v>41</v>
      </c>
      <c r="C3" s="42"/>
      <c r="D3" s="42"/>
      <c r="E3" s="42"/>
      <c r="F3" s="42"/>
    </row>
    <row r="5" spans="1:6" x14ac:dyDescent="0.35">
      <c r="A5" s="36" t="s">
        <v>36</v>
      </c>
    </row>
    <row r="6" spans="1:6" ht="27" customHeight="1" x14ac:dyDescent="0.35">
      <c r="A6" s="20">
        <v>1</v>
      </c>
      <c r="B6" s="42" t="s">
        <v>38</v>
      </c>
      <c r="C6" s="42"/>
      <c r="D6" s="42"/>
      <c r="E6" s="42"/>
      <c r="F6" s="42"/>
    </row>
    <row r="7" spans="1:6" ht="40.5" customHeight="1" x14ac:dyDescent="0.35">
      <c r="A7" s="20">
        <v>2</v>
      </c>
      <c r="B7" s="42" t="s">
        <v>39</v>
      </c>
      <c r="C7" s="42"/>
      <c r="D7" s="42"/>
      <c r="E7" s="42"/>
      <c r="F7" s="42"/>
    </row>
    <row r="9" spans="1:6" x14ac:dyDescent="0.35">
      <c r="A9" s="25" t="s">
        <v>28</v>
      </c>
    </row>
    <row r="10" spans="1:6" x14ac:dyDescent="0.35">
      <c r="A10" s="30" t="s">
        <v>0</v>
      </c>
      <c r="C10" s="29" t="s">
        <v>1</v>
      </c>
    </row>
    <row r="11" spans="1:6" x14ac:dyDescent="0.35">
      <c r="A11" s="14" t="s">
        <v>29</v>
      </c>
      <c r="C11" s="14" t="s">
        <v>30</v>
      </c>
    </row>
    <row r="12" spans="1:6" x14ac:dyDescent="0.35">
      <c r="A12" s="26">
        <v>60</v>
      </c>
      <c r="C12" s="26">
        <v>40</v>
      </c>
    </row>
    <row r="13" spans="1:6" s="16" customFormat="1" x14ac:dyDescent="0.35">
      <c r="A13" s="15"/>
      <c r="C13" s="17"/>
    </row>
    <row r="14" spans="1:6" x14ac:dyDescent="0.35">
      <c r="A14" s="25" t="s">
        <v>35</v>
      </c>
    </row>
    <row r="15" spans="1:6" ht="14.5" customHeight="1" x14ac:dyDescent="0.35">
      <c r="A15" s="30" t="s">
        <v>0</v>
      </c>
      <c r="B15" s="1"/>
      <c r="C15" s="29" t="s">
        <v>1</v>
      </c>
    </row>
    <row r="16" spans="1:6" x14ac:dyDescent="0.35">
      <c r="A16" s="27" t="s">
        <v>22</v>
      </c>
      <c r="B16" s="1"/>
      <c r="C16" s="27" t="s">
        <v>22</v>
      </c>
    </row>
    <row r="17" spans="1:3" x14ac:dyDescent="0.35">
      <c r="A17" s="28" t="s">
        <v>31</v>
      </c>
      <c r="B17" s="1"/>
      <c r="C17" s="28" t="s">
        <v>33</v>
      </c>
    </row>
    <row r="18" spans="1:3" x14ac:dyDescent="0.35">
      <c r="A18" s="27" t="s">
        <v>21</v>
      </c>
      <c r="B18" s="1"/>
      <c r="C18" s="27" t="s">
        <v>21</v>
      </c>
    </row>
    <row r="19" spans="1:3" x14ac:dyDescent="0.35">
      <c r="A19" s="28" t="s">
        <v>32</v>
      </c>
      <c r="B19" s="1"/>
      <c r="C19" s="28" t="s">
        <v>34</v>
      </c>
    </row>
    <row r="21" spans="1:3" x14ac:dyDescent="0.35">
      <c r="A21" s="56"/>
    </row>
  </sheetData>
  <mergeCells count="4">
    <mergeCell ref="B2:F2"/>
    <mergeCell ref="B3:F3"/>
    <mergeCell ref="B6:F6"/>
    <mergeCell ref="B7:F7"/>
  </mergeCells>
  <hyperlinks>
    <hyperlink ref="B1" r:id="rId1" xr:uid="{567F03DA-4FBE-4A96-A10C-7A48EF3A12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E1532-4E36-40E9-ACCF-CB0A3D0C7B83}">
  <dimension ref="A1:F32"/>
  <sheetViews>
    <sheetView workbookViewId="0">
      <selection activeCell="K4" sqref="K4"/>
    </sheetView>
  </sheetViews>
  <sheetFormatPr defaultRowHeight="14.5" x14ac:dyDescent="0.35"/>
  <cols>
    <col min="1" max="1" width="12.81640625" customWidth="1"/>
    <col min="2" max="2" width="20.453125" customWidth="1"/>
    <col min="3" max="3" width="19.54296875" customWidth="1"/>
    <col min="4" max="4" width="21.36328125" customWidth="1"/>
  </cols>
  <sheetData>
    <row r="1" spans="1:6" x14ac:dyDescent="0.35">
      <c r="A1" s="31" t="s">
        <v>27</v>
      </c>
      <c r="B1" s="56" t="s">
        <v>52</v>
      </c>
    </row>
    <row r="2" spans="1:6" ht="29" customHeight="1" x14ac:dyDescent="0.35">
      <c r="A2" s="20">
        <v>1</v>
      </c>
      <c r="B2" s="42" t="s">
        <v>37</v>
      </c>
      <c r="C2" s="42"/>
      <c r="D2" s="42"/>
      <c r="E2" s="42"/>
      <c r="F2" s="42"/>
    </row>
    <row r="3" spans="1:6" ht="30.5" customHeight="1" x14ac:dyDescent="0.35">
      <c r="A3" s="20">
        <v>2</v>
      </c>
      <c r="B3" s="42" t="s">
        <v>41</v>
      </c>
      <c r="C3" s="42"/>
      <c r="D3" s="42"/>
      <c r="E3" s="42"/>
      <c r="F3" s="42"/>
    </row>
    <row r="4" spans="1:6" ht="30.5" customHeight="1" x14ac:dyDescent="0.35">
      <c r="A4" s="20">
        <v>3</v>
      </c>
      <c r="B4" s="42" t="s">
        <v>42</v>
      </c>
      <c r="C4" s="42"/>
      <c r="D4" s="42"/>
      <c r="E4" s="42"/>
      <c r="F4" s="42"/>
    </row>
    <row r="5" spans="1:6" ht="30.5" customHeight="1" x14ac:dyDescent="0.35">
      <c r="A5" s="20">
        <v>4</v>
      </c>
      <c r="B5" s="42" t="s">
        <v>43</v>
      </c>
      <c r="C5" s="42"/>
      <c r="D5" s="42"/>
      <c r="E5" s="42"/>
      <c r="F5" s="42"/>
    </row>
    <row r="7" spans="1:6" x14ac:dyDescent="0.35">
      <c r="A7" s="36" t="s">
        <v>36</v>
      </c>
    </row>
    <row r="8" spans="1:6" ht="30.5" customHeight="1" x14ac:dyDescent="0.35">
      <c r="A8" s="20">
        <v>1</v>
      </c>
      <c r="B8" s="42" t="s">
        <v>44</v>
      </c>
      <c r="C8" s="42"/>
      <c r="D8" s="42"/>
      <c r="E8" s="42"/>
      <c r="F8" s="42"/>
    </row>
    <row r="9" spans="1:6" x14ac:dyDescent="0.35">
      <c r="A9" s="37"/>
      <c r="B9" s="38"/>
      <c r="C9" s="38"/>
      <c r="D9" s="38"/>
      <c r="E9" s="38"/>
      <c r="F9" s="38"/>
    </row>
    <row r="11" spans="1:6" x14ac:dyDescent="0.35">
      <c r="A11" s="2" t="s">
        <v>2</v>
      </c>
      <c r="B11" s="3"/>
      <c r="C11" s="5"/>
      <c r="D11" s="4"/>
    </row>
    <row r="12" spans="1:6" x14ac:dyDescent="0.35">
      <c r="A12" s="45" t="s">
        <v>3</v>
      </c>
      <c r="B12" s="32" t="s">
        <v>4</v>
      </c>
      <c r="C12" s="7" t="s">
        <v>1</v>
      </c>
    </row>
    <row r="13" spans="1:6" x14ac:dyDescent="0.35">
      <c r="A13" s="46"/>
      <c r="B13" s="48" t="s">
        <v>20</v>
      </c>
      <c r="C13" s="48" t="s">
        <v>19</v>
      </c>
    </row>
    <row r="14" spans="1:6" x14ac:dyDescent="0.35">
      <c r="A14" s="47"/>
      <c r="B14" s="49"/>
      <c r="C14" s="49"/>
    </row>
    <row r="15" spans="1:6" x14ac:dyDescent="0.35">
      <c r="A15" s="33" t="str">
        <f>IF('[1]Bendras vertinimas'!$B$20="","",'[1]Bendras vertinimas'!$B$20)</f>
        <v>Tiekėjas 1</v>
      </c>
      <c r="B15" s="9">
        <v>4</v>
      </c>
      <c r="C15" s="9">
        <v>3</v>
      </c>
    </row>
    <row r="16" spans="1:6" x14ac:dyDescent="0.35">
      <c r="A16" s="33" t="str">
        <f>IF('[1]Bendras vertinimas'!$B$21="","",'[1]Bendras vertinimas'!$B$21)</f>
        <v>Tiekėjas 2</v>
      </c>
      <c r="B16" s="9">
        <v>6</v>
      </c>
      <c r="C16" s="9">
        <v>5</v>
      </c>
    </row>
    <row r="17" spans="1:4" x14ac:dyDescent="0.35">
      <c r="A17" s="33" t="str">
        <f>IF('[1]Bendras vertinimas'!$B$22="","",'[1]Bendras vertinimas'!$B$22)</f>
        <v>Tiekėjas 3</v>
      </c>
      <c r="B17" s="9">
        <v>3</v>
      </c>
      <c r="C17" s="9">
        <v>6</v>
      </c>
    </row>
    <row r="18" spans="1:4" x14ac:dyDescent="0.35">
      <c r="A18" s="33" t="str">
        <f>IF('[1]Bendras vertinimas'!$B$23="","",'[1]Bendras vertinimas'!$B$23)</f>
        <v>Tiekėjas 4</v>
      </c>
      <c r="B18" s="9">
        <v>2</v>
      </c>
      <c r="C18" s="9">
        <v>2</v>
      </c>
    </row>
    <row r="19" spans="1:4" x14ac:dyDescent="0.35">
      <c r="A19" s="33" t="str">
        <f>IF('[1]Bendras vertinimas'!$B$24="","",'[1]Bendras vertinimas'!$B$24)</f>
        <v>Tiekėjas 5</v>
      </c>
      <c r="B19" s="9">
        <v>8</v>
      </c>
      <c r="C19" s="9">
        <v>1</v>
      </c>
    </row>
    <row r="22" spans="1:4" x14ac:dyDescent="0.35">
      <c r="A22" s="2" t="s">
        <v>5</v>
      </c>
      <c r="B22" s="3"/>
      <c r="C22" s="5"/>
      <c r="D22" s="4"/>
    </row>
    <row r="23" spans="1:4" x14ac:dyDescent="0.35">
      <c r="A23" s="45" t="s">
        <v>3</v>
      </c>
      <c r="B23" s="7" t="s">
        <v>17</v>
      </c>
      <c r="C23" s="7" t="s">
        <v>18</v>
      </c>
      <c r="D23" s="18" t="s">
        <v>40</v>
      </c>
    </row>
    <row r="24" spans="1:4" x14ac:dyDescent="0.35">
      <c r="A24" s="46"/>
      <c r="B24" s="48" t="s">
        <v>6</v>
      </c>
      <c r="C24" s="48" t="s">
        <v>6</v>
      </c>
      <c r="D24" s="43" t="s">
        <v>6</v>
      </c>
    </row>
    <row r="25" spans="1:4" x14ac:dyDescent="0.35">
      <c r="A25" s="47"/>
      <c r="B25" s="49"/>
      <c r="C25" s="49"/>
      <c r="D25" s="44"/>
    </row>
    <row r="26" spans="1:4" x14ac:dyDescent="0.35">
      <c r="A26" s="6" t="str">
        <f>A15</f>
        <v>Tiekėjas 1</v>
      </c>
      <c r="B26" s="8">
        <f>B15/MAX($B$15:$B$19)*'1. Subkriterijų ribos'!$A$12</f>
        <v>30</v>
      </c>
      <c r="C26" s="8">
        <f>ROUND(C15/MAX($C$15:$C$19)*'1. Subkriterijų ribos'!$C$12, 0)</f>
        <v>20</v>
      </c>
      <c r="D26" s="8">
        <f>B26+C26</f>
        <v>50</v>
      </c>
    </row>
    <row r="27" spans="1:4" x14ac:dyDescent="0.35">
      <c r="A27" s="6" t="str">
        <f t="shared" ref="A27:A30" si="0">A16</f>
        <v>Tiekėjas 2</v>
      </c>
      <c r="B27" s="8">
        <f>B16/MAX($B$15:$B$19)*'1. Subkriterijų ribos'!$A$12</f>
        <v>45</v>
      </c>
      <c r="C27" s="8">
        <f>ROUND(C16/MAX($C$15:$C$19)*'1. Subkriterijų ribos'!$C$12, 0)</f>
        <v>33</v>
      </c>
      <c r="D27" s="8">
        <f>B27+C27</f>
        <v>78</v>
      </c>
    </row>
    <row r="28" spans="1:4" x14ac:dyDescent="0.35">
      <c r="A28" s="6" t="str">
        <f t="shared" si="0"/>
        <v>Tiekėjas 3</v>
      </c>
      <c r="B28" s="8">
        <f>B17/MAX($B$15:$B$19)*'1. Subkriterijų ribos'!$A$12</f>
        <v>22.5</v>
      </c>
      <c r="C28" s="8">
        <f>ROUND(C17/MAX($C$15:$C$19)*'1. Subkriterijų ribos'!$C$12, 0)</f>
        <v>40</v>
      </c>
      <c r="D28" s="8">
        <f>B28+C28</f>
        <v>62.5</v>
      </c>
    </row>
    <row r="29" spans="1:4" x14ac:dyDescent="0.35">
      <c r="A29" s="6" t="str">
        <f t="shared" si="0"/>
        <v>Tiekėjas 4</v>
      </c>
      <c r="B29" s="8">
        <f>B18/MAX($B$15:$B$19)*'1. Subkriterijų ribos'!$A$12</f>
        <v>15</v>
      </c>
      <c r="C29" s="8">
        <f>ROUND(C18/MAX($C$15:$C$19)*'1. Subkriterijų ribos'!$C$12, 0)</f>
        <v>13</v>
      </c>
      <c r="D29" s="8">
        <f>B29+C29</f>
        <v>28</v>
      </c>
    </row>
    <row r="30" spans="1:4" x14ac:dyDescent="0.35">
      <c r="A30" s="6" t="str">
        <f t="shared" si="0"/>
        <v>Tiekėjas 5</v>
      </c>
      <c r="B30" s="8">
        <f>B19/MAX($B$15:$B$19)*'1. Subkriterijų ribos'!$A$12</f>
        <v>60</v>
      </c>
      <c r="C30" s="8">
        <f>ROUND(C19/MAX($C$15:$C$19)*'1. Subkriterijų ribos'!$C$12, 0)</f>
        <v>7</v>
      </c>
      <c r="D30" s="8">
        <f>B30+C30</f>
        <v>67</v>
      </c>
    </row>
    <row r="32" spans="1:4" x14ac:dyDescent="0.35">
      <c r="B32" s="13" t="s">
        <v>23</v>
      </c>
      <c r="C32" s="13" t="s">
        <v>23</v>
      </c>
      <c r="D32" s="13" t="s">
        <v>25</v>
      </c>
    </row>
  </sheetData>
  <mergeCells count="12">
    <mergeCell ref="A12:A14"/>
    <mergeCell ref="B13:B14"/>
    <mergeCell ref="C13:C14"/>
    <mergeCell ref="A23:A25"/>
    <mergeCell ref="B24:B25"/>
    <mergeCell ref="C24:C25"/>
    <mergeCell ref="D24:D25"/>
    <mergeCell ref="B2:F2"/>
    <mergeCell ref="B3:F3"/>
    <mergeCell ref="B8:F8"/>
    <mergeCell ref="B4:F4"/>
    <mergeCell ref="B5:F5"/>
  </mergeCells>
  <conditionalFormatting sqref="B15:B19">
    <cfRule type="expression" dxfId="3" priority="4">
      <formula>B$206=1</formula>
    </cfRule>
  </conditionalFormatting>
  <conditionalFormatting sqref="C15:C19">
    <cfRule type="expression" dxfId="2" priority="5">
      <formula>R15=1</formula>
    </cfRule>
  </conditionalFormatting>
  <conditionalFormatting sqref="B15:B19">
    <cfRule type="expression" dxfId="1" priority="8">
      <formula>N15=1</formula>
    </cfRule>
  </conditionalFormatting>
  <conditionalFormatting sqref="C15:C19">
    <cfRule type="expression" dxfId="0" priority="10">
      <formula>D$206=1</formula>
    </cfRule>
  </conditionalFormatting>
  <hyperlinks>
    <hyperlink ref="B1" r:id="rId1" xr:uid="{6ECFAB1F-3806-492C-8E5C-FF4B0B385A3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12A3E-9A0B-4863-885E-F8CC7A7FAC35}">
  <dimension ref="A1:H23"/>
  <sheetViews>
    <sheetView workbookViewId="0">
      <selection activeCell="H4" sqref="H4"/>
    </sheetView>
  </sheetViews>
  <sheetFormatPr defaultRowHeight="14.5" x14ac:dyDescent="0.35"/>
  <cols>
    <col min="1" max="1" width="18" customWidth="1"/>
    <col min="2" max="2" width="16.08984375" customWidth="1"/>
    <col min="4" max="4" width="24" customWidth="1"/>
    <col min="5" max="5" width="13" customWidth="1"/>
    <col min="6" max="6" width="24.54296875" customWidth="1"/>
    <col min="8" max="8" width="24.26953125" customWidth="1"/>
  </cols>
  <sheetData>
    <row r="1" spans="1:8" x14ac:dyDescent="0.35">
      <c r="A1" s="31" t="s">
        <v>27</v>
      </c>
      <c r="B1" s="56" t="s">
        <v>52</v>
      </c>
    </row>
    <row r="2" spans="1:8" x14ac:dyDescent="0.35">
      <c r="A2" s="20">
        <v>1</v>
      </c>
      <c r="B2" s="42" t="s">
        <v>37</v>
      </c>
      <c r="C2" s="42"/>
      <c r="D2" s="42"/>
      <c r="E2" s="42"/>
      <c r="F2" s="42"/>
    </row>
    <row r="3" spans="1:8" x14ac:dyDescent="0.35">
      <c r="A3" s="20">
        <v>2</v>
      </c>
      <c r="B3" s="42" t="s">
        <v>41</v>
      </c>
      <c r="C3" s="42"/>
      <c r="D3" s="42"/>
      <c r="E3" s="42"/>
      <c r="F3" s="42"/>
    </row>
    <row r="4" spans="1:8" ht="46" customHeight="1" x14ac:dyDescent="0.35">
      <c r="A4" s="20">
        <v>3</v>
      </c>
      <c r="B4" s="42" t="s">
        <v>51</v>
      </c>
      <c r="C4" s="42"/>
      <c r="D4" s="42"/>
      <c r="E4" s="42"/>
      <c r="F4" s="42"/>
    </row>
    <row r="6" spans="1:8" x14ac:dyDescent="0.35">
      <c r="A6" s="36" t="s">
        <v>36</v>
      </c>
    </row>
    <row r="7" spans="1:8" ht="29.5" customHeight="1" x14ac:dyDescent="0.35">
      <c r="A7" s="20">
        <v>1</v>
      </c>
      <c r="B7" s="42" t="s">
        <v>48</v>
      </c>
      <c r="C7" s="42"/>
      <c r="D7" s="42"/>
      <c r="E7" s="42"/>
      <c r="F7" s="42"/>
    </row>
    <row r="8" spans="1:8" ht="30" customHeight="1" x14ac:dyDescent="0.35">
      <c r="A8" s="41">
        <v>2</v>
      </c>
      <c r="B8" s="42" t="s">
        <v>50</v>
      </c>
      <c r="C8" s="42"/>
      <c r="D8" s="42"/>
      <c r="E8" s="42"/>
      <c r="F8" s="42"/>
    </row>
    <row r="11" spans="1:8" x14ac:dyDescent="0.35">
      <c r="A11" t="s">
        <v>13</v>
      </c>
      <c r="C11" s="19" t="s">
        <v>14</v>
      </c>
      <c r="D11" s="19">
        <f>100-D12</f>
        <v>70</v>
      </c>
    </row>
    <row r="12" spans="1:8" x14ac:dyDescent="0.35">
      <c r="A12" t="s">
        <v>16</v>
      </c>
      <c r="C12" s="19" t="s">
        <v>15</v>
      </c>
      <c r="D12" s="39">
        <v>30</v>
      </c>
    </row>
    <row r="14" spans="1:8" x14ac:dyDescent="0.35">
      <c r="A14" s="2" t="s">
        <v>45</v>
      </c>
      <c r="B14" s="4"/>
      <c r="D14" s="52" t="s">
        <v>46</v>
      </c>
      <c r="F14" s="52" t="s">
        <v>47</v>
      </c>
      <c r="G14" s="2"/>
      <c r="H14" s="54" t="s">
        <v>49</v>
      </c>
    </row>
    <row r="15" spans="1:8" x14ac:dyDescent="0.35">
      <c r="A15" s="50" t="s">
        <v>7</v>
      </c>
      <c r="B15" s="51"/>
      <c r="D15" s="53"/>
      <c r="F15" s="53"/>
      <c r="H15" s="55"/>
    </row>
    <row r="16" spans="1:8" x14ac:dyDescent="0.35">
      <c r="A16" s="10" t="s">
        <v>8</v>
      </c>
      <c r="B16" s="11" t="s">
        <v>9</v>
      </c>
      <c r="D16" s="21" t="s">
        <v>10</v>
      </c>
      <c r="F16" s="21" t="s">
        <v>11</v>
      </c>
      <c r="G16" s="23"/>
      <c r="H16" s="21" t="s">
        <v>12</v>
      </c>
    </row>
    <row r="17" spans="1:8" x14ac:dyDescent="0.35">
      <c r="A17" s="34" t="str">
        <f>'2. Subkriterijai'!A15</f>
        <v>Tiekėjas 1</v>
      </c>
      <c r="B17" s="12">
        <v>10000</v>
      </c>
      <c r="D17" s="40">
        <f>ROUND(MIN($B$17:$B$21)/B17*$D$11, 0)</f>
        <v>70</v>
      </c>
      <c r="F17" s="40">
        <f>'2. Subkriterijai'!D26</f>
        <v>50</v>
      </c>
      <c r="G17" s="22"/>
      <c r="H17" s="35">
        <f>D17+F17</f>
        <v>120</v>
      </c>
    </row>
    <row r="18" spans="1:8" x14ac:dyDescent="0.35">
      <c r="A18" s="34" t="str">
        <f>'2. Subkriterijai'!A16</f>
        <v>Tiekėjas 2</v>
      </c>
      <c r="B18" s="12">
        <v>12000</v>
      </c>
      <c r="D18" s="40">
        <f t="shared" ref="D18:D21" si="0">ROUND(MIN($B$17:$B$21)/B18*$D$11, 0)</f>
        <v>58</v>
      </c>
      <c r="F18" s="40">
        <f>'2. Subkriterijai'!D27</f>
        <v>78</v>
      </c>
      <c r="G18" s="22"/>
      <c r="H18" s="35">
        <f>D18+F18</f>
        <v>136</v>
      </c>
    </row>
    <row r="19" spans="1:8" x14ac:dyDescent="0.35">
      <c r="A19" s="34" t="str">
        <f>'2. Subkriterijai'!A17</f>
        <v>Tiekėjas 3</v>
      </c>
      <c r="B19" s="12">
        <v>15000</v>
      </c>
      <c r="D19" s="40">
        <f t="shared" si="0"/>
        <v>47</v>
      </c>
      <c r="F19" s="40">
        <f>'2. Subkriterijai'!D28</f>
        <v>62.5</v>
      </c>
      <c r="G19" s="22"/>
      <c r="H19" s="35">
        <f>D19+F19</f>
        <v>109.5</v>
      </c>
    </row>
    <row r="20" spans="1:8" x14ac:dyDescent="0.35">
      <c r="A20" s="34" t="str">
        <f>'2. Subkriterijai'!A18</f>
        <v>Tiekėjas 4</v>
      </c>
      <c r="B20" s="12">
        <v>15000</v>
      </c>
      <c r="D20" s="40">
        <f t="shared" si="0"/>
        <v>47</v>
      </c>
      <c r="F20" s="40">
        <f>'2. Subkriterijai'!D29</f>
        <v>28</v>
      </c>
      <c r="G20" s="22"/>
      <c r="H20" s="35">
        <f>D20+F20</f>
        <v>75</v>
      </c>
    </row>
    <row r="21" spans="1:8" x14ac:dyDescent="0.35">
      <c r="A21" s="34" t="str">
        <f>'2. Subkriterijai'!A19</f>
        <v>Tiekėjas 5</v>
      </c>
      <c r="B21" s="12">
        <v>12500</v>
      </c>
      <c r="D21" s="40">
        <f t="shared" si="0"/>
        <v>56</v>
      </c>
      <c r="F21" s="40">
        <f>'2. Subkriterijai'!D30</f>
        <v>67</v>
      </c>
      <c r="G21" s="22"/>
      <c r="H21" s="35">
        <f>D21+F21</f>
        <v>123</v>
      </c>
    </row>
    <row r="23" spans="1:8" x14ac:dyDescent="0.35">
      <c r="D23" s="24" t="s">
        <v>24</v>
      </c>
      <c r="F23" s="24" t="s">
        <v>25</v>
      </c>
      <c r="H23" s="24" t="s">
        <v>26</v>
      </c>
    </row>
  </sheetData>
  <mergeCells count="9">
    <mergeCell ref="A15:B15"/>
    <mergeCell ref="D14:D15"/>
    <mergeCell ref="F14:F15"/>
    <mergeCell ref="H14:H15"/>
    <mergeCell ref="B2:F2"/>
    <mergeCell ref="B3:F3"/>
    <mergeCell ref="B4:F4"/>
    <mergeCell ref="B7:F7"/>
    <mergeCell ref="B8:F8"/>
  </mergeCells>
  <conditionalFormatting sqref="H17:H21">
    <cfRule type="iconSet" priority="5">
      <iconSet iconSet="3Symbols">
        <cfvo type="percent" val="0"/>
        <cfvo type="percent" val="33"/>
        <cfvo type="percent" val="67"/>
      </iconSet>
    </cfRule>
  </conditionalFormatting>
  <hyperlinks>
    <hyperlink ref="B1" r:id="rId1" xr:uid="{A13ED50F-883D-4A62-8565-B6E676429098}"/>
  </hyperlinks>
  <pageMargins left="0.7" right="0.7" top="0.75" bottom="0.75" header="0.3" footer="0.3"/>
  <pageSetup orientation="portrait" r:id="rId2"/>
  <ignoredErrors>
    <ignoredError sqref="A17:A21" unlocked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7DC4EB8-321C-4687-8CF2-F08B4DB3B9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MAX($H$17:$H$21)</xm:f>
              </x14:cfvo>
              <x14:cfIcon iconSet="NoIcons" iconId="0"/>
              <x14:cfIcon iconSet="NoIcons" iconId="0"/>
              <x14:cfIcon iconSet="3Symbols2" iconId="2"/>
            </x14:iconSet>
          </x14:cfRule>
          <x14:cfRule type="iconSet" priority="2" id="{4D12EDD1-8974-428C-974C-3226226D696E}">
            <x14:iconSet custom="1">
              <x14:cfvo type="percent">
                <xm:f>0</xm:f>
              </x14:cfvo>
              <x14:cfvo type="percent">
                <xm:f>33</xm:f>
              </x14:cfvo>
              <x14:cfvo type="num">
                <xm:f>MAX($H$17:$H$21)</xm:f>
              </x14:cfvo>
              <x14:cfIcon iconSet="NoIcons" iconId="0"/>
              <x14:cfIcon iconSet="NoIcons" iconId="0"/>
              <x14:cfIcon iconSet="3TrafficLights1" iconId="2"/>
            </x14:iconSet>
          </x14:cfRule>
          <x14:cfRule type="iconSet" priority="3" id="{CF520977-D099-4A7C-98BE-F83E8546A4E6}">
            <x14:iconSet iconSet="3Symbols" custom="1">
              <x14:cfvo type="percent">
                <xm:f>0</xm:f>
              </x14:cfvo>
              <x14:cfvo type="percent">
                <xm:f>0.01</xm:f>
              </x14:cfvo>
              <x14:cfvo type="percent">
                <xm:f>99.9</xm:f>
              </x14:cfvo>
              <x14:cfIcon iconSet="NoIcons" iconId="0"/>
              <x14:cfIcon iconSet="3Symbols" iconId="1"/>
              <x14:cfIcon iconSet="3Symbols" iconId="2"/>
            </x14:iconSet>
          </x14:cfRule>
          <x14:cfRule type="iconSet" priority="4" id="{3BB7E2F1-086D-44E5-979E-AC91062159FD}">
            <x14:iconSet custom="1">
              <x14:cfvo type="percent">
                <xm:f>0</xm:f>
              </x14:cfvo>
              <x14:cfvo type="percent">
                <xm:f>1</xm:f>
              </x14:cfvo>
              <x14:cfvo type="percent" gte="0">
                <xm:f>99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H17:H21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Subkriterijų ribos</vt:lpstr>
      <vt:lpstr>2. Subkriterijai</vt:lpstr>
      <vt:lpstr>3. Pasiūlymų įvertinimas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2019-05-26T15:45:13Z</dcterms:modified>
</cp:coreProperties>
</file>